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ager-27\Downloads\"/>
    </mc:Choice>
  </mc:AlternateContent>
  <xr:revisionPtr revIDLastSave="0" documentId="13_ncr:1_{1B0D54DD-CB33-4AC9-A955-4B49960E6D34}" xr6:coauthVersionLast="47" xr6:coauthVersionMax="47" xr10:uidLastSave="{00000000-0000-0000-0000-000000000000}"/>
  <bookViews>
    <workbookView xWindow="-108" yWindow="-108" windowWidth="23256" windowHeight="12456" tabRatio="288" xr2:uid="{00000000-000D-0000-FFFF-FFFF00000000}"/>
  </bookViews>
  <sheets>
    <sheet name="TDSheet" sheetId="1" r:id="rId1"/>
    <sheet name="Лист2" sheetId="3" r:id="rId2"/>
  </sheets>
  <definedNames>
    <definedName name="_xlnm._FilterDatabase" localSheetId="0" hidden="1">TDSheet!$A$8:$A$50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F52" i="1"/>
  <c r="F56" i="1"/>
  <c r="F55" i="1"/>
  <c r="F54" i="1"/>
  <c r="F53" i="1"/>
  <c r="F51" i="1"/>
  <c r="F50" i="1"/>
  <c r="F49" i="1"/>
  <c r="F48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3" i="1"/>
  <c r="L32" i="1"/>
  <c r="L31" i="1"/>
  <c r="L27" i="1"/>
  <c r="L26" i="1"/>
  <c r="L25" i="1"/>
  <c r="L14" i="1"/>
  <c r="L11" i="1"/>
  <c r="F36" i="1"/>
  <c r="F32" i="1"/>
  <c r="F29" i="1"/>
  <c r="F30" i="1"/>
  <c r="F26" i="1"/>
  <c r="F25" i="1"/>
  <c r="F28" i="1"/>
  <c r="F27" i="1"/>
  <c r="F11" i="1"/>
  <c r="F14" i="1" l="1"/>
  <c r="F15" i="1" l="1"/>
  <c r="L15" i="1"/>
  <c r="L16" i="1"/>
  <c r="L17" i="1"/>
  <c r="L18" i="1"/>
  <c r="L21" i="1"/>
  <c r="L22" i="1"/>
  <c r="L23" i="1"/>
  <c r="F39" i="1"/>
  <c r="F23" i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3" i="3"/>
  <c r="F34" i="1"/>
  <c r="F47" i="1" l="1"/>
  <c r="F46" i="1"/>
  <c r="L24" i="1"/>
  <c r="L13" i="1"/>
  <c r="L12" i="1"/>
  <c r="L10" i="1"/>
  <c r="F42" i="1"/>
  <c r="F41" i="1"/>
  <c r="F40" i="1"/>
  <c r="F38" i="1"/>
  <c r="F37" i="1"/>
  <c r="F35" i="1"/>
  <c r="F33" i="1"/>
  <c r="F31" i="1"/>
  <c r="F24" i="1"/>
  <c r="F22" i="1"/>
  <c r="F21" i="1"/>
  <c r="F20" i="1"/>
  <c r="F19" i="1"/>
  <c r="F18" i="1"/>
  <c r="F16" i="1"/>
  <c r="F17" i="1"/>
  <c r="F13" i="1"/>
  <c r="F12" i="1"/>
  <c r="F10" i="1"/>
</calcChain>
</file>

<file path=xl/sharedStrings.xml><?xml version="1.0" encoding="utf-8"?>
<sst xmlns="http://schemas.openxmlformats.org/spreadsheetml/2006/main" count="235" uniqueCount="106">
  <si>
    <t>Номенклатура</t>
  </si>
  <si>
    <t>Труба 32х1,2 х/к 6м</t>
  </si>
  <si>
    <t>Труба 20х1,2 х/к 6м</t>
  </si>
  <si>
    <t>Труба 25х1 х/к 6м</t>
  </si>
  <si>
    <t>Труба 16х1,5 х/к теор. в. 6м</t>
  </si>
  <si>
    <t>Труба 60х30х1,2 х/к 6м</t>
  </si>
  <si>
    <t>Труба 60х1,5 х/к 6м</t>
  </si>
  <si>
    <t>Труба 60х30х1,5 х/к 6м</t>
  </si>
  <si>
    <t>Труба 57х1,5 х/к 6м</t>
  </si>
  <si>
    <t>Труба 60х30х2 х/к 6 м</t>
  </si>
  <si>
    <t>Труба 15х15х1 х/к 6м.</t>
  </si>
  <si>
    <t>Труба 32х2 х/к 6 м.</t>
  </si>
  <si>
    <t>Труба 40х40х2 х/к 6м</t>
  </si>
  <si>
    <t>Труба 18х1,5 х/к 6 м.</t>
  </si>
  <si>
    <t>Труба 28х1,2 х/к 6м.</t>
  </si>
  <si>
    <t>Труба 30х15х1,5 х/к плоскоов. 6м</t>
  </si>
  <si>
    <t>Труба 20х20х1,2 х/к 6м.</t>
  </si>
  <si>
    <t>Труба 25х25х1,2 х/к 6м.</t>
  </si>
  <si>
    <t>Труба 25х25х1,5 х/к 6 м.</t>
  </si>
  <si>
    <t>Труба 28х1 х/к 6м.</t>
  </si>
  <si>
    <t>Сталь</t>
  </si>
  <si>
    <t>08ПС</t>
  </si>
  <si>
    <t>Прайс</t>
  </si>
  <si>
    <t>Тонны</t>
  </si>
  <si>
    <t>Метры</t>
  </si>
  <si>
    <t>Труба 10х1,2 х/к 6м.</t>
  </si>
  <si>
    <t xml:space="preserve"> </t>
  </si>
  <si>
    <t>Круглые трубы хк</t>
  </si>
  <si>
    <t>Прямоугльные трубы хк</t>
  </si>
  <si>
    <t>Плоскоовальные трубы хк</t>
  </si>
  <si>
    <t>Квадратные трубы хк</t>
  </si>
  <si>
    <t>Трубы гк Северсталь ГОСТ/СТО</t>
  </si>
  <si>
    <t xml:space="preserve">Санкт-Петербург, пр-кт Большевиков, д. 54 корпус 4 литер а, помещ. 111   </t>
  </si>
  <si>
    <t xml:space="preserve">Работа склада ПН-ЧТ С 09:00 - 17:00         (Заезд до 16:00)       </t>
  </si>
  <si>
    <t>8 (812) 205-92-05</t>
  </si>
  <si>
    <t>Труба 40х20х1,5 х/к плоскоов.6м</t>
  </si>
  <si>
    <t>Отгрузка по физическому весу +5.000 р/тн                                                                         Стоимость распоковки +1.000 р/тн       Стоимость разбивки +1.000 р/тн</t>
  </si>
  <si>
    <t>Тонна</t>
  </si>
  <si>
    <t>Метр</t>
  </si>
  <si>
    <t>по запросу</t>
  </si>
  <si>
    <t>-</t>
  </si>
  <si>
    <t>Труба 50х25х1,5 х/к 6 м.</t>
  </si>
  <si>
    <t>ст 3</t>
  </si>
  <si>
    <t>15Х15Х1.5 г/к  ГОСТ</t>
  </si>
  <si>
    <t>20Х20Х1.5 г/к ГОСТ</t>
  </si>
  <si>
    <t>25Х25Х1,5 г/к  ГОСТ</t>
  </si>
  <si>
    <t xml:space="preserve">40Х20Х1.5 г/к ГОСТ </t>
  </si>
  <si>
    <t>40Х20Х2 г/к ГОСТ</t>
  </si>
  <si>
    <t>60Х30Х1.5 г/к ГОСТ</t>
  </si>
  <si>
    <t>60х60х2 г/к ТУ</t>
  </si>
  <si>
    <t>Труба 25х1,5 х/к теор 6м</t>
  </si>
  <si>
    <t>Труба 18х1,5 х/к теор 6 м.</t>
  </si>
  <si>
    <t>Труба 20х1,2 х/к теор 6м</t>
  </si>
  <si>
    <t>Труба 20х1,5 х/к теор. 6м</t>
  </si>
  <si>
    <t>Труба 22х1 х/к теор. 6м</t>
  </si>
  <si>
    <t>Труба 22х1,2 х/к теор.  6м</t>
  </si>
  <si>
    <t>Труба 22х1,5 х/к теор. 6м.</t>
  </si>
  <si>
    <t>Труба 25х1,2 х/к теор.  6м</t>
  </si>
  <si>
    <t>Труба 28х1,5 х/к  теор  6м.</t>
  </si>
  <si>
    <t>Труба 30х1,5 х/к теор. 6м</t>
  </si>
  <si>
    <t>Труба 38х1,2 х/к теор. 6 м.</t>
  </si>
  <si>
    <t>Труба 40х1,5 х/к  6м</t>
  </si>
  <si>
    <t>Труба 30х15х1,2 х/к  6м</t>
  </si>
  <si>
    <t>Труба 40х1,2 х/к теор. 6м.</t>
  </si>
  <si>
    <t>Труба 51х1,5 х/к теор. 6м.</t>
  </si>
  <si>
    <t>Труба 32х1,5 х/к теор. 6м</t>
  </si>
  <si>
    <t>Труба 40х1,5 х/к теор. 6м</t>
  </si>
  <si>
    <t>Труба 20х10х1,5 х/к теор. 6м</t>
  </si>
  <si>
    <t>Труба 25х10х1,5 х/к теор. 6м.</t>
  </si>
  <si>
    <t>Труба 30х20х1,5 х/к теор. 6 м.</t>
  </si>
  <si>
    <t>Труба 40х20х1,2 х/к теор. 6м</t>
  </si>
  <si>
    <t>Труба 40х20х1,5 х/к теор.6м</t>
  </si>
  <si>
    <t>Труба 50х25х1,2 х/к теор. 6м.</t>
  </si>
  <si>
    <t>Труба 50х25х1,5 х/к теор. 6 м.</t>
  </si>
  <si>
    <t>Труба 60х30х1,5 х/к теор. 6м.</t>
  </si>
  <si>
    <t>Труба 40х25х1,5 теор. х/к 6м</t>
  </si>
  <si>
    <t>Труба 30х15х1,5 х/к теор. 5,95 м</t>
  </si>
  <si>
    <t>Труба 30х15х1,5 х/к теор. 6м</t>
  </si>
  <si>
    <t>Труба 15х15х1 х/к теор.6 м.</t>
  </si>
  <si>
    <t>Труба 15х15х1,2 х/к теор.6 м.</t>
  </si>
  <si>
    <t>Труба 15х15х1,5 х/к теор. 6 м.</t>
  </si>
  <si>
    <t>Труба 20х20х1,2 х/к теор. 6м</t>
  </si>
  <si>
    <t>Труба 20х20х1,5 х/к теор.  6м</t>
  </si>
  <si>
    <t>Труба 25х25х1,2 х/к теор. 6м</t>
  </si>
  <si>
    <t>Труба 30х30х1,2 х/к теор. 6 м.</t>
  </si>
  <si>
    <t>Труба 30х30х1,5 х/к теор.6 м.</t>
  </si>
  <si>
    <t>Труба 40х40х1,5 х/к теор  6м.</t>
  </si>
  <si>
    <t>Остаток 13.05.2024</t>
  </si>
  <si>
    <t xml:space="preserve">Труба 16х1,2 х/к теор 6м </t>
  </si>
  <si>
    <t xml:space="preserve">Труба 16х1,2 х/к 6м </t>
  </si>
  <si>
    <t>Труба 28х1,5 х/к    6м.</t>
  </si>
  <si>
    <t>Труба 30х1,2 х/к  6м</t>
  </si>
  <si>
    <t>Труба 32х1,5 х/к 6м</t>
  </si>
  <si>
    <t>Труба 40х1,2 х/к 6м.</t>
  </si>
  <si>
    <t>Труба 20х10х1,5 х/к  6м</t>
  </si>
  <si>
    <t>Труба 30х15х1,2 х/к теор  6м</t>
  </si>
  <si>
    <t>Труба 30х15х1,5 х/к плоскоов. теор 6м</t>
  </si>
  <si>
    <t>Труба 15х15х1,5 х/к  6 м.</t>
  </si>
  <si>
    <t>Труба 20х20х0,8 х/к теор. 6м.</t>
  </si>
  <si>
    <t>Труба 20х20х1,5 х/к   6м</t>
  </si>
  <si>
    <t>Труба 25х25х1,5 х/к  теор. 6 м.</t>
  </si>
  <si>
    <t>Труба 30х30х1,5 х/к 6 м.</t>
  </si>
  <si>
    <t>60х40х2 г/к ГОСТ</t>
  </si>
  <si>
    <t>80Х80Х2 г/к ГОСТ 12м</t>
  </si>
  <si>
    <t>80х80х3 г/к ГОСТ 12м</t>
  </si>
  <si>
    <t>100х100х3 г/к ГОСТ 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</si>
</sst>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0"/>
    <numFmt numFmtId="166" formatCode="0.0"/>
    <numFmt numFmtId="167" formatCode="#,##0.00\ &quot;₽&quot;"/>
    <numFmt numFmtId="168" formatCode="#,##0.0"/>
  </numFmts>
  <fonts count="15" x14ac:knownFonts="1">
    <font>
      <sz val="8"/>
      <name val="Arial"/>
      <family val="2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i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167" fontId="11" fillId="4" borderId="3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top"/>
    </xf>
    <xf numFmtId="164" fontId="9" fillId="3" borderId="1" xfId="0" applyNumberFormat="1" applyFont="1" applyFill="1" applyBorder="1" applyAlignment="1">
      <alignment horizontal="right" vertical="top"/>
    </xf>
    <xf numFmtId="165" fontId="9" fillId="3" borderId="1" xfId="0" applyNumberFormat="1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center"/>
    </xf>
    <xf numFmtId="167" fontId="11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 vertical="top"/>
    </xf>
    <xf numFmtId="168" fontId="9" fillId="3" borderId="1" xfId="0" applyNumberFormat="1" applyFont="1" applyFill="1" applyBorder="1" applyAlignment="1">
      <alignment horizontal="right" vertical="top"/>
    </xf>
    <xf numFmtId="167" fontId="1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6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167" fontId="14" fillId="5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7" fontId="14" fillId="5" borderId="2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F5F2DD"/>
      <rgbColor rgb="00FFFAF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15240</xdr:rowOff>
    </xdr:from>
    <xdr:to>
      <xdr:col>0</xdr:col>
      <xdr:colOff>1519336</xdr:colOff>
      <xdr:row>5</xdr:row>
      <xdr:rowOff>118109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0EC38-0DC5-4217-818A-8C7AF1A8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5240"/>
          <a:ext cx="1412656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</xdr:colOff>
      <xdr:row>0</xdr:row>
      <xdr:rowOff>15240</xdr:rowOff>
    </xdr:from>
    <xdr:to>
      <xdr:col>11</xdr:col>
      <xdr:colOff>607015</xdr:colOff>
      <xdr:row>5</xdr:row>
      <xdr:rowOff>118109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F65EEF6-B91B-497A-B046-51A8EE13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5240"/>
          <a:ext cx="1412656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R63"/>
  <sheetViews>
    <sheetView tabSelected="1" topLeftCell="A4" zoomScale="108" zoomScaleNormal="54" zoomScaleSheetLayoutView="100" workbookViewId="0">
      <selection activeCell="O18" sqref="O18"/>
    </sheetView>
  </sheetViews>
  <sheetFormatPr defaultRowHeight="10.199999999999999" x14ac:dyDescent="0.2"/>
  <cols>
    <col min="1" max="1" width="29.140625" customWidth="1"/>
    <col min="2" max="2" width="10.28515625" customWidth="1"/>
    <col min="3" max="3" width="10.85546875" customWidth="1"/>
    <col min="4" max="4" width="8.42578125" style="1" customWidth="1"/>
    <col min="5" max="5" width="13" customWidth="1"/>
    <col min="6" max="6" width="13.7109375" style="5" customWidth="1"/>
    <col min="7" max="7" width="35.42578125" customWidth="1"/>
    <col min="8" max="8" width="9.42578125" customWidth="1"/>
    <col min="9" max="9" width="11" customWidth="1"/>
    <col min="10" max="10" width="8" customWidth="1"/>
    <col min="11" max="11" width="15.140625" customWidth="1"/>
    <col min="12" max="12" width="14.42578125" customWidth="1"/>
    <col min="13" max="15" width="10.28515625" customWidth="1"/>
    <col min="16" max="16" width="29.140625" customWidth="1"/>
    <col min="17" max="17" width="9.42578125" customWidth="1"/>
    <col min="18" max="18" width="11" customWidth="1"/>
    <col min="19" max="19" width="9.42578125" customWidth="1"/>
    <col min="20" max="20" width="13.42578125" customWidth="1"/>
    <col min="21" max="21" width="14.42578125" customWidth="1"/>
    <col min="22" max="256" width="10.28515625" customWidth="1"/>
  </cols>
  <sheetData>
    <row r="1" spans="1:18" ht="10.199999999999999" customHeight="1" thickTop="1" thickBot="1" x14ac:dyDescent="0.25">
      <c r="A1" s="42"/>
      <c r="B1" s="43" t="s">
        <v>32</v>
      </c>
      <c r="C1" s="43"/>
      <c r="D1" s="43"/>
      <c r="E1" s="43"/>
      <c r="F1" s="43"/>
      <c r="G1" s="50" t="s">
        <v>34</v>
      </c>
      <c r="H1" s="50"/>
      <c r="I1" s="50"/>
      <c r="J1" s="50"/>
      <c r="K1" s="42"/>
      <c r="L1" s="42"/>
    </row>
    <row r="2" spans="1:18" ht="10.199999999999999" customHeight="1" thickTop="1" thickBot="1" x14ac:dyDescent="0.25">
      <c r="A2" s="42"/>
      <c r="B2" s="43"/>
      <c r="C2" s="43"/>
      <c r="D2" s="43"/>
      <c r="E2" s="43"/>
      <c r="F2" s="43"/>
      <c r="G2" s="50"/>
      <c r="H2" s="50"/>
      <c r="I2" s="50"/>
      <c r="J2" s="50"/>
      <c r="K2" s="42"/>
      <c r="L2" s="42"/>
    </row>
    <row r="3" spans="1:18" ht="10.199999999999999" customHeight="1" thickTop="1" thickBot="1" x14ac:dyDescent="0.25">
      <c r="A3" s="42"/>
      <c r="B3" s="43"/>
      <c r="C3" s="43"/>
      <c r="D3" s="43"/>
      <c r="E3" s="43"/>
      <c r="F3" s="43"/>
      <c r="G3" s="51" t="s">
        <v>33</v>
      </c>
      <c r="H3" s="51"/>
      <c r="I3" s="51"/>
      <c r="J3" s="51"/>
      <c r="K3" s="42"/>
      <c r="L3" s="42"/>
    </row>
    <row r="4" spans="1:18" ht="10.199999999999999" customHeight="1" thickTop="1" thickBot="1" x14ac:dyDescent="0.25">
      <c r="A4" s="42"/>
      <c r="B4" s="43"/>
      <c r="C4" s="43"/>
      <c r="D4" s="43"/>
      <c r="E4" s="43"/>
      <c r="F4" s="43"/>
      <c r="G4" s="51"/>
      <c r="H4" s="51"/>
      <c r="I4" s="51"/>
      <c r="J4" s="51"/>
      <c r="K4" s="42"/>
      <c r="L4" s="42"/>
    </row>
    <row r="5" spans="1:18" ht="10.199999999999999" customHeight="1" thickTop="1" thickBot="1" x14ac:dyDescent="0.25">
      <c r="A5" s="42"/>
      <c r="B5" s="43"/>
      <c r="C5" s="43"/>
      <c r="D5" s="43"/>
      <c r="E5" s="43"/>
      <c r="F5" s="43"/>
      <c r="G5" s="51"/>
      <c r="H5" s="51"/>
      <c r="I5" s="51"/>
      <c r="J5" s="51"/>
      <c r="K5" s="42"/>
      <c r="L5" s="42"/>
    </row>
    <row r="6" spans="1:18" ht="10.199999999999999" customHeight="1" thickTop="1" thickBot="1" x14ac:dyDescent="0.25">
      <c r="A6" s="42"/>
      <c r="B6" s="43"/>
      <c r="C6" s="43"/>
      <c r="D6" s="43"/>
      <c r="E6" s="43"/>
      <c r="F6" s="43"/>
      <c r="G6" s="51"/>
      <c r="H6" s="51"/>
      <c r="I6" s="51"/>
      <c r="J6" s="51"/>
      <c r="K6" s="42"/>
      <c r="L6" s="42"/>
    </row>
    <row r="7" spans="1:18" ht="14.4" customHeight="1" thickTop="1" x14ac:dyDescent="0.2">
      <c r="A7" s="46" t="s">
        <v>27</v>
      </c>
      <c r="B7" s="46"/>
      <c r="C7" s="46"/>
      <c r="D7" s="46"/>
      <c r="E7" s="46"/>
      <c r="F7" s="47"/>
      <c r="G7" s="48" t="s">
        <v>28</v>
      </c>
      <c r="H7" s="46"/>
      <c r="I7" s="46"/>
      <c r="J7" s="46"/>
      <c r="K7" s="46"/>
      <c r="L7" s="46"/>
      <c r="O7" s="8"/>
      <c r="P7" s="8"/>
      <c r="Q7" s="8"/>
      <c r="R7" s="8"/>
    </row>
    <row r="8" spans="1:18" ht="13.2" customHeight="1" x14ac:dyDescent="0.2">
      <c r="A8" s="44" t="s">
        <v>0</v>
      </c>
      <c r="B8" s="44" t="s">
        <v>87</v>
      </c>
      <c r="C8" s="44"/>
      <c r="D8" s="44" t="s">
        <v>20</v>
      </c>
      <c r="E8" s="44" t="s">
        <v>22</v>
      </c>
      <c r="F8" s="45"/>
      <c r="G8" s="49" t="s">
        <v>0</v>
      </c>
      <c r="H8" s="44" t="s">
        <v>87</v>
      </c>
      <c r="I8" s="44"/>
      <c r="J8" s="44" t="s">
        <v>20</v>
      </c>
      <c r="K8" s="44" t="s">
        <v>22</v>
      </c>
      <c r="L8" s="44"/>
      <c r="O8" s="8"/>
      <c r="P8" s="8"/>
      <c r="Q8" s="8"/>
      <c r="R8" s="8"/>
    </row>
    <row r="9" spans="1:18" ht="12.75" customHeight="1" x14ac:dyDescent="0.2">
      <c r="A9" s="44"/>
      <c r="B9" s="2" t="s">
        <v>23</v>
      </c>
      <c r="C9" s="2" t="s">
        <v>24</v>
      </c>
      <c r="D9" s="44"/>
      <c r="E9" s="2" t="s">
        <v>37</v>
      </c>
      <c r="F9" s="4" t="s">
        <v>38</v>
      </c>
      <c r="G9" s="49"/>
      <c r="H9" s="2" t="s">
        <v>23</v>
      </c>
      <c r="I9" s="2" t="s">
        <v>24</v>
      </c>
      <c r="J9" s="44"/>
      <c r="K9" s="2" t="s">
        <v>37</v>
      </c>
      <c r="L9" s="4" t="s">
        <v>38</v>
      </c>
    </row>
    <row r="10" spans="1:18" ht="12" customHeight="1" x14ac:dyDescent="0.2">
      <c r="A10" s="11" t="s">
        <v>25</v>
      </c>
      <c r="B10" s="12"/>
      <c r="C10" s="24"/>
      <c r="D10" s="13" t="s">
        <v>21</v>
      </c>
      <c r="E10" s="9">
        <v>124200</v>
      </c>
      <c r="F10" s="17">
        <f>E10/3839.874</f>
        <v>32.344811314121245</v>
      </c>
      <c r="G10" s="14" t="s">
        <v>94</v>
      </c>
      <c r="H10" s="12"/>
      <c r="I10" s="24"/>
      <c r="J10" s="13" t="s">
        <v>21</v>
      </c>
      <c r="K10" s="19">
        <v>98500</v>
      </c>
      <c r="L10" s="20">
        <f>K10/1652.893</f>
        <v>59.592484207991681</v>
      </c>
    </row>
    <row r="11" spans="1:18" ht="12" customHeight="1" x14ac:dyDescent="0.2">
      <c r="A11" s="11" t="s">
        <v>89</v>
      </c>
      <c r="B11" s="12"/>
      <c r="C11" s="24"/>
      <c r="D11" s="13" t="s">
        <v>21</v>
      </c>
      <c r="E11" s="9">
        <v>99500</v>
      </c>
      <c r="F11" s="17">
        <f>E11/2283.168</f>
        <v>43.579797894854863</v>
      </c>
      <c r="G11" s="14" t="s">
        <v>67</v>
      </c>
      <c r="H11" s="12"/>
      <c r="I11" s="24"/>
      <c r="J11" s="13" t="s">
        <v>21</v>
      </c>
      <c r="K11" s="19">
        <v>96800</v>
      </c>
      <c r="L11" s="20">
        <f>K11/1652.893</f>
        <v>58.563984480544114</v>
      </c>
    </row>
    <row r="12" spans="1:18" ht="12" customHeight="1" x14ac:dyDescent="0.3">
      <c r="A12" s="11" t="s">
        <v>88</v>
      </c>
      <c r="B12" s="12"/>
      <c r="C12" s="24"/>
      <c r="D12" s="13" t="s">
        <v>21</v>
      </c>
      <c r="E12" s="9">
        <v>97000</v>
      </c>
      <c r="F12" s="17">
        <f>E12/2283.168</f>
        <v>42.48482809850173</v>
      </c>
      <c r="G12" s="14" t="s">
        <v>68</v>
      </c>
      <c r="H12" s="12"/>
      <c r="I12" s="24"/>
      <c r="J12" s="13" t="s">
        <v>21</v>
      </c>
      <c r="K12" s="19">
        <v>102500</v>
      </c>
      <c r="L12" s="20">
        <f>K12/1383.126</f>
        <v>74.107492737465719</v>
      </c>
      <c r="O12" s="7"/>
      <c r="P12" s="7"/>
      <c r="Q12" s="7"/>
      <c r="R12" s="7"/>
    </row>
    <row r="13" spans="1:18" ht="12" customHeight="1" x14ac:dyDescent="0.3">
      <c r="A13" s="11" t="s">
        <v>4</v>
      </c>
      <c r="B13" s="12"/>
      <c r="C13" s="24"/>
      <c r="D13" s="13" t="s">
        <v>21</v>
      </c>
      <c r="E13" s="9">
        <v>97500</v>
      </c>
      <c r="F13" s="17">
        <f>E13/1864.325</f>
        <v>52.297748514878037</v>
      </c>
      <c r="G13" s="14" t="s">
        <v>62</v>
      </c>
      <c r="H13" s="12"/>
      <c r="I13" s="24"/>
      <c r="J13" s="13" t="s">
        <v>21</v>
      </c>
      <c r="K13" s="19">
        <v>99500</v>
      </c>
      <c r="L13" s="20">
        <f>K13/1277.139</f>
        <v>77.908512699087581</v>
      </c>
      <c r="O13" s="7"/>
      <c r="P13" s="7"/>
      <c r="Q13" s="7"/>
      <c r="R13" s="7"/>
    </row>
    <row r="14" spans="1:18" ht="12" customHeight="1" x14ac:dyDescent="0.3">
      <c r="A14" s="11" t="s">
        <v>13</v>
      </c>
      <c r="B14" s="12"/>
      <c r="C14" s="24"/>
      <c r="D14" s="13" t="s">
        <v>21</v>
      </c>
      <c r="E14" s="9">
        <v>99000</v>
      </c>
      <c r="F14" s="17">
        <f>E14/1591.29</f>
        <v>62.213675697075956</v>
      </c>
      <c r="G14" s="14" t="s">
        <v>95</v>
      </c>
      <c r="H14" s="12"/>
      <c r="I14" s="24"/>
      <c r="J14" s="13" t="s">
        <v>21</v>
      </c>
      <c r="K14" s="19">
        <v>97800</v>
      </c>
      <c r="L14" s="20">
        <f>K14/1277.139</f>
        <v>76.577412482118234</v>
      </c>
      <c r="O14" s="7"/>
      <c r="P14" s="7"/>
      <c r="Q14" s="7"/>
      <c r="R14" s="7"/>
    </row>
    <row r="15" spans="1:18" ht="12" customHeight="1" x14ac:dyDescent="0.3">
      <c r="A15" s="11" t="s">
        <v>51</v>
      </c>
      <c r="B15" s="12"/>
      <c r="C15" s="24"/>
      <c r="D15" s="13" t="s">
        <v>21</v>
      </c>
      <c r="E15" s="9">
        <v>94500</v>
      </c>
      <c r="F15" s="17">
        <f>E15/1638.346</f>
        <v>57.680123734546918</v>
      </c>
      <c r="G15" s="14" t="s">
        <v>77</v>
      </c>
      <c r="H15" s="12"/>
      <c r="I15" s="24"/>
      <c r="J15" s="13" t="s">
        <v>21</v>
      </c>
      <c r="K15" s="19">
        <v>97500</v>
      </c>
      <c r="L15" s="20">
        <f>K15/1042.753</f>
        <v>93.502488125184016</v>
      </c>
      <c r="O15" s="7"/>
      <c r="P15" s="7"/>
      <c r="Q15" s="7"/>
      <c r="R15" s="7"/>
    </row>
    <row r="16" spans="1:18" ht="12" customHeight="1" x14ac:dyDescent="0.2">
      <c r="A16" s="11" t="s">
        <v>2</v>
      </c>
      <c r="B16" s="12"/>
      <c r="C16" s="24"/>
      <c r="D16" s="13" t="s">
        <v>21</v>
      </c>
      <c r="E16" s="9">
        <v>96000</v>
      </c>
      <c r="F16" s="17">
        <f>E16/1797.388</f>
        <v>53.41083839438118</v>
      </c>
      <c r="G16" s="14" t="s">
        <v>76</v>
      </c>
      <c r="H16" s="12"/>
      <c r="I16" s="24"/>
      <c r="J16" s="13" t="s">
        <v>21</v>
      </c>
      <c r="K16" s="19">
        <v>95800</v>
      </c>
      <c r="L16" s="20">
        <f>K16/1042.753</f>
        <v>91.872188332232085</v>
      </c>
    </row>
    <row r="17" spans="1:16" ht="12" customHeight="1" x14ac:dyDescent="0.2">
      <c r="A17" s="11" t="s">
        <v>52</v>
      </c>
      <c r="B17" s="12"/>
      <c r="C17" s="24"/>
      <c r="D17" s="13" t="s">
        <v>21</v>
      </c>
      <c r="E17" s="9">
        <v>94500</v>
      </c>
      <c r="F17" s="17">
        <f>E17/1797.388</f>
        <v>52.576294044468973</v>
      </c>
      <c r="G17" s="14" t="s">
        <v>69</v>
      </c>
      <c r="H17" s="12"/>
      <c r="I17" s="24"/>
      <c r="J17" s="13" t="s">
        <v>21</v>
      </c>
      <c r="K17" s="19">
        <v>97500</v>
      </c>
      <c r="L17" s="20">
        <f>K17/925.926</f>
        <v>105.29999157600066</v>
      </c>
    </row>
    <row r="18" spans="1:16" ht="12" customHeight="1" x14ac:dyDescent="0.2">
      <c r="A18" s="11" t="s">
        <v>53</v>
      </c>
      <c r="B18" s="12"/>
      <c r="C18" s="24"/>
      <c r="D18" s="13" t="s">
        <v>21</v>
      </c>
      <c r="E18" s="9">
        <v>96000</v>
      </c>
      <c r="F18" s="17">
        <f>E18/1461.228</f>
        <v>65.69816619993594</v>
      </c>
      <c r="G18" s="14" t="s">
        <v>70</v>
      </c>
      <c r="H18" s="12"/>
      <c r="I18" s="24"/>
      <c r="J18" s="13" t="s">
        <v>21</v>
      </c>
      <c r="K18" s="19">
        <v>98000</v>
      </c>
      <c r="L18" s="20">
        <f>K18/934.579</f>
        <v>104.86004928422317</v>
      </c>
    </row>
    <row r="19" spans="1:16" ht="12" customHeight="1" x14ac:dyDescent="0.2">
      <c r="A19" s="11" t="s">
        <v>54</v>
      </c>
      <c r="B19" s="12"/>
      <c r="C19" s="24"/>
      <c r="D19" s="13" t="s">
        <v>21</v>
      </c>
      <c r="E19" s="9">
        <v>97000</v>
      </c>
      <c r="F19" s="17">
        <f>E19/1930.908</f>
        <v>50.235433278022569</v>
      </c>
      <c r="G19" s="14" t="s">
        <v>71</v>
      </c>
      <c r="H19" s="12"/>
      <c r="I19" s="24"/>
      <c r="J19" s="13" t="s">
        <v>21</v>
      </c>
      <c r="K19" s="19">
        <v>98500</v>
      </c>
      <c r="L19" s="20">
        <f>K19/763.359</f>
        <v>129.03496257986083</v>
      </c>
    </row>
    <row r="20" spans="1:16" ht="12" customHeight="1" x14ac:dyDescent="0.2">
      <c r="A20" s="11" t="s">
        <v>55</v>
      </c>
      <c r="B20" s="12"/>
      <c r="C20" s="24"/>
      <c r="D20" s="13" t="s">
        <v>21</v>
      </c>
      <c r="E20" s="9">
        <v>96500</v>
      </c>
      <c r="F20" s="17">
        <f>E20/1624.562</f>
        <v>59.400626137999048</v>
      </c>
      <c r="G20" s="14" t="s">
        <v>75</v>
      </c>
      <c r="H20" s="12"/>
      <c r="I20" s="24"/>
      <c r="J20" s="13" t="s">
        <v>21</v>
      </c>
      <c r="K20" s="19">
        <v>98500</v>
      </c>
      <c r="L20" s="20">
        <f>K20/699.301</f>
        <v>140.85493943237603</v>
      </c>
    </row>
    <row r="21" spans="1:16" ht="12" customHeight="1" x14ac:dyDescent="0.2">
      <c r="A21" s="11" t="s">
        <v>56</v>
      </c>
      <c r="B21" s="12"/>
      <c r="C21" s="24"/>
      <c r="D21" s="13" t="s">
        <v>21</v>
      </c>
      <c r="E21" s="9">
        <v>94500</v>
      </c>
      <c r="F21" s="17">
        <f>E21/1318.669</f>
        <v>71.663169453441299</v>
      </c>
      <c r="G21" s="14" t="s">
        <v>72</v>
      </c>
      <c r="H21" s="12"/>
      <c r="I21" s="24"/>
      <c r="J21" s="13" t="s">
        <v>21</v>
      </c>
      <c r="K21" s="19">
        <v>98500</v>
      </c>
      <c r="L21" s="20">
        <f>K21/741.652</f>
        <v>132.8116151510412</v>
      </c>
    </row>
    <row r="22" spans="1:16" ht="12.75" customHeight="1" x14ac:dyDescent="0.2">
      <c r="A22" s="11" t="s">
        <v>3</v>
      </c>
      <c r="B22" s="12"/>
      <c r="C22" s="24"/>
      <c r="D22" s="13" t="s">
        <v>21</v>
      </c>
      <c r="E22" s="9">
        <v>97900</v>
      </c>
      <c r="F22" s="17">
        <f>E22/1689.544</f>
        <v>57.944628846600025</v>
      </c>
      <c r="G22" s="14" t="s">
        <v>41</v>
      </c>
      <c r="H22" s="12"/>
      <c r="I22" s="24"/>
      <c r="J22" s="13" t="s">
        <v>21</v>
      </c>
      <c r="K22" s="19">
        <v>98500</v>
      </c>
      <c r="L22" s="20">
        <f>K22/598.802</f>
        <v>164.49510856677165</v>
      </c>
    </row>
    <row r="23" spans="1:16" ht="11.4" customHeight="1" x14ac:dyDescent="0.2">
      <c r="A23" s="11" t="s">
        <v>50</v>
      </c>
      <c r="B23" s="12"/>
      <c r="C23" s="24"/>
      <c r="D23" s="13" t="s">
        <v>21</v>
      </c>
      <c r="E23" s="9">
        <v>99000</v>
      </c>
      <c r="F23" s="17">
        <f>E23/1150.328</f>
        <v>86.062410025662246</v>
      </c>
      <c r="G23" s="14" t="s">
        <v>73</v>
      </c>
      <c r="H23" s="12"/>
      <c r="I23" s="24"/>
      <c r="J23" s="13" t="s">
        <v>21</v>
      </c>
      <c r="K23" s="19">
        <v>97800</v>
      </c>
      <c r="L23" s="20">
        <f>K23/598.802</f>
        <v>163.32610779523114</v>
      </c>
    </row>
    <row r="24" spans="1:16" ht="11.4" customHeight="1" x14ac:dyDescent="0.2">
      <c r="A24" s="11" t="s">
        <v>57</v>
      </c>
      <c r="B24" s="12"/>
      <c r="C24" s="24"/>
      <c r="D24" s="13" t="s">
        <v>21</v>
      </c>
      <c r="E24" s="9">
        <v>101500</v>
      </c>
      <c r="F24" s="17">
        <f>E24/1419.785</f>
        <v>71.489697383758809</v>
      </c>
      <c r="G24" s="14" t="s">
        <v>5</v>
      </c>
      <c r="H24" s="12"/>
      <c r="I24" s="24"/>
      <c r="J24" s="13" t="s">
        <v>21</v>
      </c>
      <c r="K24" s="19">
        <v>105000</v>
      </c>
      <c r="L24" s="20">
        <f>K24/613.143</f>
        <v>171.24879514240558</v>
      </c>
    </row>
    <row r="25" spans="1:16" ht="11.4" customHeight="1" x14ac:dyDescent="0.2">
      <c r="A25" s="11" t="s">
        <v>19</v>
      </c>
      <c r="B25" s="12"/>
      <c r="C25" s="24"/>
      <c r="D25" s="13" t="s">
        <v>21</v>
      </c>
      <c r="E25" s="9">
        <v>99500</v>
      </c>
      <c r="F25" s="17">
        <f>E25/1501.817</f>
        <v>66.253078770582562</v>
      </c>
      <c r="G25" s="14" t="s">
        <v>7</v>
      </c>
      <c r="H25" s="12"/>
      <c r="I25" s="24"/>
      <c r="J25" s="13" t="s">
        <v>21</v>
      </c>
      <c r="K25" s="19">
        <v>98500</v>
      </c>
      <c r="L25" s="20">
        <f>K25/495.05</f>
        <v>198.96980103019897</v>
      </c>
    </row>
    <row r="26" spans="1:16" ht="12" customHeight="1" x14ac:dyDescent="0.2">
      <c r="A26" s="11" t="s">
        <v>14</v>
      </c>
      <c r="B26" s="12"/>
      <c r="C26" s="24"/>
      <c r="D26" s="13" t="s">
        <v>21</v>
      </c>
      <c r="E26" s="9">
        <v>101000</v>
      </c>
      <c r="F26" s="17">
        <f>E26/1260.854</f>
        <v>80.104437151327588</v>
      </c>
      <c r="G26" s="14" t="s">
        <v>74</v>
      </c>
      <c r="H26" s="12"/>
      <c r="I26" s="24"/>
      <c r="J26" s="13" t="s">
        <v>21</v>
      </c>
      <c r="K26" s="19">
        <v>97500</v>
      </c>
      <c r="L26" s="20">
        <f>K26/495.05</f>
        <v>196.94980305019695</v>
      </c>
    </row>
    <row r="27" spans="1:16" ht="12" customHeight="1" x14ac:dyDescent="0.2">
      <c r="A27" s="11" t="s">
        <v>90</v>
      </c>
      <c r="B27" s="12"/>
      <c r="C27" s="24"/>
      <c r="D27" s="13" t="s">
        <v>21</v>
      </c>
      <c r="E27" s="9">
        <v>99500</v>
      </c>
      <c r="F27" s="17">
        <f>E27/1020.102</f>
        <v>97.539265681275012</v>
      </c>
      <c r="G27" s="14" t="s">
        <v>9</v>
      </c>
      <c r="H27" s="12"/>
      <c r="I27" s="24"/>
      <c r="J27" s="13" t="s">
        <v>21</v>
      </c>
      <c r="K27" s="19">
        <v>97500</v>
      </c>
      <c r="L27" s="20">
        <f>K27/380.228</f>
        <v>256.42509231303325</v>
      </c>
    </row>
    <row r="28" spans="1:16" ht="12" customHeight="1" x14ac:dyDescent="0.2">
      <c r="A28" s="11" t="s">
        <v>58</v>
      </c>
      <c r="B28" s="12"/>
      <c r="C28" s="24"/>
      <c r="D28" s="13" t="s">
        <v>21</v>
      </c>
      <c r="E28" s="9">
        <v>97000</v>
      </c>
      <c r="F28" s="17">
        <f>E28/1020.102</f>
        <v>95.088530362650005</v>
      </c>
      <c r="G28" s="36" t="s">
        <v>29</v>
      </c>
      <c r="H28" s="36"/>
      <c r="I28" s="36"/>
      <c r="J28" s="36"/>
      <c r="K28" s="36"/>
      <c r="L28" s="37"/>
    </row>
    <row r="29" spans="1:16" ht="12" customHeight="1" x14ac:dyDescent="0.2">
      <c r="A29" s="11" t="s">
        <v>91</v>
      </c>
      <c r="B29" s="12"/>
      <c r="C29" s="24"/>
      <c r="D29" s="13" t="s">
        <v>21</v>
      </c>
      <c r="E29" s="9">
        <v>99500</v>
      </c>
      <c r="F29" s="17">
        <f>E29/1173.295</f>
        <v>84.803906945823513</v>
      </c>
      <c r="G29" s="15" t="s">
        <v>0</v>
      </c>
      <c r="H29" s="45" t="s">
        <v>87</v>
      </c>
      <c r="I29" s="52"/>
      <c r="J29" s="3" t="s">
        <v>20</v>
      </c>
      <c r="K29" s="4" t="s">
        <v>22</v>
      </c>
      <c r="L29" s="35"/>
    </row>
    <row r="30" spans="1:16" ht="12" customHeight="1" x14ac:dyDescent="0.2">
      <c r="A30" s="11" t="s">
        <v>59</v>
      </c>
      <c r="B30" s="12"/>
      <c r="C30" s="24"/>
      <c r="D30" s="13" t="s">
        <v>21</v>
      </c>
      <c r="E30" s="9">
        <v>98800</v>
      </c>
      <c r="F30" s="17">
        <f>E30/948.516</f>
        <v>104.1627131223933</v>
      </c>
      <c r="G30" s="16"/>
      <c r="H30" s="3" t="s">
        <v>23</v>
      </c>
      <c r="I30" s="3" t="s">
        <v>24</v>
      </c>
      <c r="J30" s="6"/>
      <c r="K30" s="3" t="s">
        <v>37</v>
      </c>
      <c r="L30" s="40" t="s">
        <v>38</v>
      </c>
    </row>
    <row r="31" spans="1:16" ht="12" customHeight="1" x14ac:dyDescent="0.2">
      <c r="A31" s="11" t="s">
        <v>1</v>
      </c>
      <c r="B31" s="12"/>
      <c r="C31" s="24"/>
      <c r="D31" s="13" t="s">
        <v>21</v>
      </c>
      <c r="E31" s="9">
        <v>98000</v>
      </c>
      <c r="F31" s="17">
        <f>E31/1097.107</f>
        <v>89.325836039693485</v>
      </c>
      <c r="G31" s="23" t="s">
        <v>15</v>
      </c>
      <c r="H31" s="12"/>
      <c r="I31" s="25"/>
      <c r="J31" s="13" t="s">
        <v>21</v>
      </c>
      <c r="K31" s="19">
        <v>98500</v>
      </c>
      <c r="L31" s="20">
        <f>K31/1123.596</f>
        <v>87.664961427416969</v>
      </c>
    </row>
    <row r="32" spans="1:16" ht="12" customHeight="1" x14ac:dyDescent="0.2">
      <c r="A32" s="11" t="s">
        <v>92</v>
      </c>
      <c r="B32" s="12"/>
      <c r="C32" s="24"/>
      <c r="D32" s="13"/>
      <c r="E32" s="9">
        <v>97500</v>
      </c>
      <c r="F32" s="17">
        <f>E32/886.318</f>
        <v>110.00566388136087</v>
      </c>
      <c r="G32" s="23" t="s">
        <v>96</v>
      </c>
      <c r="H32" s="12"/>
      <c r="I32" s="25"/>
      <c r="J32" s="13" t="s">
        <v>21</v>
      </c>
      <c r="K32" s="19">
        <v>97500</v>
      </c>
      <c r="L32" s="20">
        <f>K32/1123.596</f>
        <v>86.774961819016795</v>
      </c>
      <c r="P32" t="s">
        <v>26</v>
      </c>
    </row>
    <row r="33" spans="1:12" ht="12" customHeight="1" x14ac:dyDescent="0.2">
      <c r="A33" s="11" t="s">
        <v>65</v>
      </c>
      <c r="B33" s="12"/>
      <c r="C33" s="24"/>
      <c r="D33" s="13" t="s">
        <v>21</v>
      </c>
      <c r="E33" s="9">
        <v>96800</v>
      </c>
      <c r="F33" s="17">
        <f>E33/886.318</f>
        <v>109.21587962785367</v>
      </c>
      <c r="G33" s="23" t="s">
        <v>35</v>
      </c>
      <c r="H33" s="12"/>
      <c r="I33" s="25"/>
      <c r="J33" s="13" t="s">
        <v>21</v>
      </c>
      <c r="K33" s="19">
        <v>98500</v>
      </c>
      <c r="L33" s="20">
        <f>K33/862.069</f>
        <v>114.25999542960018</v>
      </c>
    </row>
    <row r="34" spans="1:12" ht="12" customHeight="1" x14ac:dyDescent="0.2">
      <c r="A34" s="11" t="s">
        <v>11</v>
      </c>
      <c r="B34" s="12"/>
      <c r="C34" s="24"/>
      <c r="D34" s="13" t="s">
        <v>21</v>
      </c>
      <c r="E34" s="9">
        <v>97000</v>
      </c>
      <c r="F34" s="17">
        <f>E34/675.818</f>
        <v>143.52976688990231</v>
      </c>
      <c r="G34" s="37" t="s">
        <v>30</v>
      </c>
      <c r="H34" s="38"/>
      <c r="I34" s="38"/>
      <c r="J34" s="38"/>
      <c r="K34" s="38"/>
      <c r="L34" s="39"/>
    </row>
    <row r="35" spans="1:12" ht="12" customHeight="1" x14ac:dyDescent="0.2">
      <c r="A35" s="11" t="s">
        <v>60</v>
      </c>
      <c r="B35" s="12"/>
      <c r="C35" s="24"/>
      <c r="D35" s="13" t="s">
        <v>21</v>
      </c>
      <c r="E35" s="9">
        <v>97000</v>
      </c>
      <c r="F35" s="17">
        <f>E35/918.231</f>
        <v>105.6379059299893</v>
      </c>
      <c r="G35" s="35" t="s">
        <v>0</v>
      </c>
      <c r="H35" s="2" t="s">
        <v>87</v>
      </c>
      <c r="I35" s="2"/>
      <c r="J35" s="2" t="s">
        <v>20</v>
      </c>
      <c r="K35" s="2" t="s">
        <v>22</v>
      </c>
      <c r="L35" s="4"/>
    </row>
    <row r="36" spans="1:12" ht="12" customHeight="1" x14ac:dyDescent="0.2">
      <c r="A36" s="11" t="s">
        <v>93</v>
      </c>
      <c r="B36" s="12"/>
      <c r="C36" s="24"/>
      <c r="D36" s="13"/>
      <c r="E36" s="9">
        <v>97500</v>
      </c>
      <c r="F36" s="17">
        <f>E36/870.899</f>
        <v>111.95328046076526</v>
      </c>
      <c r="G36" s="35"/>
      <c r="H36" s="2" t="s">
        <v>23</v>
      </c>
      <c r="I36" s="2" t="s">
        <v>24</v>
      </c>
      <c r="J36" s="2"/>
      <c r="K36" s="2" t="s">
        <v>37</v>
      </c>
      <c r="L36" s="4" t="s">
        <v>38</v>
      </c>
    </row>
    <row r="37" spans="1:12" ht="12" customHeight="1" x14ac:dyDescent="0.2">
      <c r="A37" s="11" t="s">
        <v>63</v>
      </c>
      <c r="B37" s="12"/>
      <c r="C37" s="24"/>
      <c r="D37" s="13" t="s">
        <v>21</v>
      </c>
      <c r="E37" s="9">
        <v>96800</v>
      </c>
      <c r="F37" s="17">
        <f>E37/870.899</f>
        <v>111.14951331899566</v>
      </c>
      <c r="G37" s="18" t="s">
        <v>10</v>
      </c>
      <c r="H37" s="12"/>
      <c r="I37" s="25"/>
      <c r="J37" s="13" t="s">
        <v>21</v>
      </c>
      <c r="K37" s="21">
        <v>110000</v>
      </c>
      <c r="L37" s="22">
        <f>K37/2347.418</f>
        <v>46.859996813520212</v>
      </c>
    </row>
    <row r="38" spans="1:12" ht="12" customHeight="1" x14ac:dyDescent="0.2">
      <c r="A38" s="11" t="s">
        <v>66</v>
      </c>
      <c r="B38" s="12"/>
      <c r="C38" s="24"/>
      <c r="D38" s="13" t="s">
        <v>21</v>
      </c>
      <c r="E38" s="9">
        <v>94500</v>
      </c>
      <c r="F38" s="17">
        <f>E38/702.148</f>
        <v>134.58701014600911</v>
      </c>
      <c r="G38" s="18" t="s">
        <v>78</v>
      </c>
      <c r="H38" s="12"/>
      <c r="I38" s="25"/>
      <c r="J38" s="13" t="s">
        <v>21</v>
      </c>
      <c r="K38" s="21">
        <v>107000</v>
      </c>
      <c r="L38" s="22">
        <f>K38/2347.418</f>
        <v>45.581996900424208</v>
      </c>
    </row>
    <row r="39" spans="1:12" ht="12" customHeight="1" x14ac:dyDescent="0.2">
      <c r="A39" s="11" t="s">
        <v>61</v>
      </c>
      <c r="B39" s="12"/>
      <c r="C39" s="24"/>
      <c r="D39" s="13" t="s">
        <v>21</v>
      </c>
      <c r="E39" s="9">
        <v>96500</v>
      </c>
      <c r="F39" s="17">
        <f>E39/702.148</f>
        <v>137.43541247714157</v>
      </c>
      <c r="G39" s="18" t="s">
        <v>79</v>
      </c>
      <c r="H39" s="12"/>
      <c r="I39" s="25"/>
      <c r="J39" s="13" t="s">
        <v>21</v>
      </c>
      <c r="K39" s="21">
        <v>97500</v>
      </c>
      <c r="L39" s="22">
        <f>K39/1996.008</f>
        <v>48.847499609220002</v>
      </c>
    </row>
    <row r="40" spans="1:12" ht="12" customHeight="1" x14ac:dyDescent="0.2">
      <c r="A40" s="11" t="s">
        <v>64</v>
      </c>
      <c r="B40" s="12"/>
      <c r="C40" s="24"/>
      <c r="D40" s="13" t="s">
        <v>21</v>
      </c>
      <c r="E40" s="9">
        <v>97000</v>
      </c>
      <c r="F40" s="17">
        <f>E40/546.115</f>
        <v>177.61826721478076</v>
      </c>
      <c r="G40" s="18" t="s">
        <v>97</v>
      </c>
      <c r="H40" s="12"/>
      <c r="I40" s="25"/>
      <c r="J40" s="13"/>
      <c r="K40" s="21">
        <v>98500</v>
      </c>
      <c r="L40" s="22">
        <f>K40/1652.893</f>
        <v>59.592484207991681</v>
      </c>
    </row>
    <row r="41" spans="1:12" ht="12" customHeight="1" x14ac:dyDescent="0.2">
      <c r="A41" s="11" t="s">
        <v>8</v>
      </c>
      <c r="B41" s="12"/>
      <c r="C41" s="24"/>
      <c r="D41" s="13" t="s">
        <v>21</v>
      </c>
      <c r="E41" s="9">
        <v>102000</v>
      </c>
      <c r="F41" s="17">
        <f>E41/487.076</f>
        <v>209.41290476229582</v>
      </c>
      <c r="G41" s="18" t="s">
        <v>80</v>
      </c>
      <c r="H41" s="12"/>
      <c r="I41" s="25"/>
      <c r="J41" s="13" t="s">
        <v>21</v>
      </c>
      <c r="K41" s="21">
        <v>97800</v>
      </c>
      <c r="L41" s="22">
        <f>K41/1652.893</f>
        <v>59.168984320219153</v>
      </c>
    </row>
    <row r="42" spans="1:12" ht="12" customHeight="1" x14ac:dyDescent="0.2">
      <c r="A42" s="11" t="s">
        <v>6</v>
      </c>
      <c r="B42" s="12"/>
      <c r="C42" s="24"/>
      <c r="D42" s="13" t="s">
        <v>21</v>
      </c>
      <c r="E42" s="9">
        <v>95500</v>
      </c>
      <c r="F42" s="10">
        <f>E42/462.098</f>
        <v>206.6661184424083</v>
      </c>
      <c r="G42" s="18" t="s">
        <v>98</v>
      </c>
      <c r="H42" s="12"/>
      <c r="I42" s="25"/>
      <c r="J42" s="13" t="s">
        <v>21</v>
      </c>
      <c r="K42" s="21">
        <v>104000</v>
      </c>
      <c r="L42" s="22">
        <f>K42/2109.705</f>
        <v>49.295991619681423</v>
      </c>
    </row>
    <row r="43" spans="1:12" ht="12" customHeight="1" x14ac:dyDescent="0.2">
      <c r="A43" s="53" t="s">
        <v>31</v>
      </c>
      <c r="B43" s="53"/>
      <c r="C43" s="53"/>
      <c r="D43" s="53"/>
      <c r="E43" s="53"/>
      <c r="F43" s="54"/>
      <c r="G43" s="18" t="s">
        <v>16</v>
      </c>
      <c r="H43" s="12"/>
      <c r="I43" s="25"/>
      <c r="J43" s="13" t="s">
        <v>21</v>
      </c>
      <c r="K43" s="21">
        <v>102000</v>
      </c>
      <c r="L43" s="22">
        <f>K43/1451.379</f>
        <v>70.277990793583214</v>
      </c>
    </row>
    <row r="44" spans="1:12" ht="12" customHeight="1" x14ac:dyDescent="0.2">
      <c r="A44" s="2" t="s">
        <v>0</v>
      </c>
      <c r="B44" s="44" t="s">
        <v>87</v>
      </c>
      <c r="C44" s="44"/>
      <c r="D44" s="2" t="s">
        <v>20</v>
      </c>
      <c r="E44" s="44" t="s">
        <v>22</v>
      </c>
      <c r="F44" s="45"/>
      <c r="G44" s="18" t="s">
        <v>81</v>
      </c>
      <c r="H44" s="12"/>
      <c r="I44" s="25"/>
      <c r="J44" s="13" t="s">
        <v>21</v>
      </c>
      <c r="K44" s="21">
        <v>99000</v>
      </c>
      <c r="L44" s="22">
        <f>K44/1451.379</f>
        <v>68.210991064360172</v>
      </c>
    </row>
    <row r="45" spans="1:12" ht="12" customHeight="1" x14ac:dyDescent="0.2">
      <c r="A45" s="2"/>
      <c r="B45" s="2" t="s">
        <v>23</v>
      </c>
      <c r="C45" s="2" t="s">
        <v>24</v>
      </c>
      <c r="D45" s="2"/>
      <c r="E45" s="2" t="s">
        <v>37</v>
      </c>
      <c r="F45" s="4" t="s">
        <v>38</v>
      </c>
      <c r="G45" s="18" t="s">
        <v>99</v>
      </c>
      <c r="H45" s="12"/>
      <c r="I45" s="25"/>
      <c r="J45" s="13"/>
      <c r="K45" s="21">
        <v>98500</v>
      </c>
      <c r="L45" s="22">
        <f>K45/1189.061</f>
        <v>82.838475065619008</v>
      </c>
    </row>
    <row r="46" spans="1:12" ht="12" customHeight="1" x14ac:dyDescent="0.2">
      <c r="A46" s="29" t="s">
        <v>43</v>
      </c>
      <c r="B46" s="27" t="s">
        <v>39</v>
      </c>
      <c r="C46" s="28" t="s">
        <v>40</v>
      </c>
      <c r="D46" s="27" t="s">
        <v>42</v>
      </c>
      <c r="E46" s="21">
        <v>86500</v>
      </c>
      <c r="F46" s="26">
        <f>E46/1189.061</f>
        <v>72.746478103310096</v>
      </c>
      <c r="G46" s="18" t="s">
        <v>82</v>
      </c>
      <c r="H46" s="12"/>
      <c r="I46" s="25"/>
      <c r="J46" s="13" t="s">
        <v>21</v>
      </c>
      <c r="K46" s="21">
        <v>97500</v>
      </c>
      <c r="L46" s="22">
        <f>K46/1189.061</f>
        <v>81.997475318759939</v>
      </c>
    </row>
    <row r="47" spans="1:12" ht="12" customHeight="1" x14ac:dyDescent="0.2">
      <c r="A47" s="29" t="s">
        <v>44</v>
      </c>
      <c r="B47" s="27" t="s">
        <v>39</v>
      </c>
      <c r="C47" s="28" t="s">
        <v>40</v>
      </c>
      <c r="D47" s="27" t="s">
        <v>42</v>
      </c>
      <c r="E47" s="21">
        <v>88500</v>
      </c>
      <c r="F47" s="26">
        <f t="shared" ref="F47" si="0">E47/1189.061</f>
        <v>74.428477597028248</v>
      </c>
      <c r="G47" s="18" t="s">
        <v>17</v>
      </c>
      <c r="H47" s="12"/>
      <c r="I47" s="25"/>
      <c r="J47" s="13" t="s">
        <v>21</v>
      </c>
      <c r="K47" s="21">
        <v>99500</v>
      </c>
      <c r="L47" s="22">
        <f>K47/1138.952</f>
        <v>87.361012579985811</v>
      </c>
    </row>
    <row r="48" spans="1:12" ht="12" customHeight="1" x14ac:dyDescent="0.2">
      <c r="A48" s="29" t="s">
        <v>45</v>
      </c>
      <c r="B48" s="27" t="s">
        <v>39</v>
      </c>
      <c r="C48" s="28" t="s">
        <v>40</v>
      </c>
      <c r="D48" s="27" t="s">
        <v>42</v>
      </c>
      <c r="E48" s="21">
        <v>86500</v>
      </c>
      <c r="F48" s="26">
        <f>E48/930.233</f>
        <v>92.987455830958481</v>
      </c>
      <c r="G48" s="18" t="s">
        <v>83</v>
      </c>
      <c r="H48" s="12"/>
      <c r="I48" s="25"/>
      <c r="J48" s="13" t="s">
        <v>21</v>
      </c>
      <c r="K48" s="21">
        <v>97800</v>
      </c>
      <c r="L48" s="22">
        <f>K48/1138.952</f>
        <v>85.868412365051384</v>
      </c>
    </row>
    <row r="49" spans="1:12" ht="12" customHeight="1" x14ac:dyDescent="0.2">
      <c r="A49" s="29" t="s">
        <v>46</v>
      </c>
      <c r="B49" s="27" t="s">
        <v>39</v>
      </c>
      <c r="C49" s="28" t="s">
        <v>40</v>
      </c>
      <c r="D49" s="27" t="s">
        <v>42</v>
      </c>
      <c r="E49" s="21">
        <v>88500</v>
      </c>
      <c r="F49" s="26">
        <f>E49/763.359</f>
        <v>115.93496637885974</v>
      </c>
      <c r="G49" s="18" t="s">
        <v>18</v>
      </c>
      <c r="H49" s="12"/>
      <c r="I49" s="25"/>
      <c r="J49" s="13"/>
      <c r="K49" s="21">
        <v>98500</v>
      </c>
      <c r="L49" s="22">
        <f>K49/934.579</f>
        <v>105.39504953567329</v>
      </c>
    </row>
    <row r="50" spans="1:12" ht="12" customHeight="1" x14ac:dyDescent="0.2">
      <c r="A50" s="29" t="s">
        <v>47</v>
      </c>
      <c r="B50" s="27" t="s">
        <v>39</v>
      </c>
      <c r="C50" s="28" t="s">
        <v>40</v>
      </c>
      <c r="D50" s="27" t="s">
        <v>42</v>
      </c>
      <c r="E50" s="21">
        <v>76500</v>
      </c>
      <c r="F50" s="26">
        <f>E50/588.235</f>
        <v>130.05006502503252</v>
      </c>
      <c r="G50" s="18" t="s">
        <v>100</v>
      </c>
      <c r="H50" s="12"/>
      <c r="I50" s="25"/>
      <c r="J50" s="13" t="s">
        <v>21</v>
      </c>
      <c r="K50" s="21">
        <v>97800</v>
      </c>
      <c r="L50" s="22">
        <f>K50/934.579</f>
        <v>104.64604918364313</v>
      </c>
    </row>
    <row r="51" spans="1:12" ht="12" customHeight="1" x14ac:dyDescent="0.2">
      <c r="A51" s="29" t="s">
        <v>48</v>
      </c>
      <c r="B51" s="27" t="s">
        <v>39</v>
      </c>
      <c r="C51" s="28" t="s">
        <v>40</v>
      </c>
      <c r="D51" s="27" t="s">
        <v>42</v>
      </c>
      <c r="E51" s="21">
        <v>86500</v>
      </c>
      <c r="F51" s="26">
        <f>E51/495.05</f>
        <v>174.72982527017473</v>
      </c>
      <c r="G51" s="18" t="s">
        <v>84</v>
      </c>
      <c r="H51" s="12"/>
      <c r="I51" s="25"/>
      <c r="J51" s="13" t="s">
        <v>21</v>
      </c>
      <c r="K51" s="21">
        <v>98700</v>
      </c>
      <c r="L51" s="22">
        <f>K51/934.579</f>
        <v>105.60904963625333</v>
      </c>
    </row>
    <row r="52" spans="1:12" ht="12" customHeight="1" x14ac:dyDescent="0.2">
      <c r="A52" s="29" t="s">
        <v>102</v>
      </c>
      <c r="B52" s="27" t="s">
        <v>39</v>
      </c>
      <c r="C52" s="28" t="s">
        <v>40</v>
      </c>
      <c r="D52" s="27" t="s">
        <v>42</v>
      </c>
      <c r="E52" s="21">
        <v>76500</v>
      </c>
      <c r="F52" s="26">
        <f>E52/341.297</f>
        <v>224.14495292955988</v>
      </c>
      <c r="G52" s="18" t="s">
        <v>101</v>
      </c>
      <c r="H52" s="12"/>
      <c r="I52" s="25"/>
      <c r="J52" s="13" t="s">
        <v>21</v>
      </c>
      <c r="K52" s="21">
        <v>98500</v>
      </c>
      <c r="L52" s="22">
        <f>K52/763.359</f>
        <v>129.03496257986083</v>
      </c>
    </row>
    <row r="53" spans="1:12" ht="12" customHeight="1" x14ac:dyDescent="0.2">
      <c r="A53" s="29" t="s">
        <v>49</v>
      </c>
      <c r="B53" s="27" t="s">
        <v>39</v>
      </c>
      <c r="C53" s="28" t="s">
        <v>40</v>
      </c>
      <c r="D53" s="27" t="s">
        <v>42</v>
      </c>
      <c r="E53" s="21">
        <v>76500</v>
      </c>
      <c r="F53" s="26">
        <f>E53/278.552</f>
        <v>274.63453861397511</v>
      </c>
      <c r="G53" s="18" t="s">
        <v>85</v>
      </c>
      <c r="H53" s="12"/>
      <c r="I53" s="25"/>
      <c r="J53" s="13" t="s">
        <v>21</v>
      </c>
      <c r="K53" s="21">
        <v>97800</v>
      </c>
      <c r="L53" s="22">
        <f>K53/763.359</f>
        <v>128.11796284579077</v>
      </c>
    </row>
    <row r="54" spans="1:12" ht="12" customHeight="1" x14ac:dyDescent="0.2">
      <c r="A54" s="29" t="s">
        <v>103</v>
      </c>
      <c r="B54" s="27" t="s">
        <v>39</v>
      </c>
      <c r="C54" s="28" t="s">
        <v>40</v>
      </c>
      <c r="D54" s="27" t="s">
        <v>42</v>
      </c>
      <c r="E54" s="21">
        <v>78000</v>
      </c>
      <c r="F54" s="26">
        <f>E54/206.424</f>
        <v>377.86303918149054</v>
      </c>
      <c r="G54" s="18" t="s">
        <v>86</v>
      </c>
      <c r="H54" s="12"/>
      <c r="I54" s="25"/>
      <c r="J54" s="13" t="s">
        <v>21</v>
      </c>
      <c r="K54" s="21">
        <v>97500</v>
      </c>
      <c r="L54" s="22">
        <f>K54/561.798</f>
        <v>173.54992363803359</v>
      </c>
    </row>
    <row r="55" spans="1:12" ht="12" customHeight="1" thickBot="1" x14ac:dyDescent="0.25">
      <c r="A55" s="29" t="s">
        <v>104</v>
      </c>
      <c r="B55" s="27" t="s">
        <v>39</v>
      </c>
      <c r="C55" s="28" t="s">
        <v>40</v>
      </c>
      <c r="D55" s="27" t="s">
        <v>42</v>
      </c>
      <c r="E55" s="21">
        <v>75000</v>
      </c>
      <c r="F55" s="26">
        <f>E55/140.252</f>
        <v>534.75173259561359</v>
      </c>
      <c r="G55" s="18" t="s">
        <v>12</v>
      </c>
      <c r="H55" s="12"/>
      <c r="I55" s="25"/>
      <c r="J55" s="13" t="s">
        <v>21</v>
      </c>
      <c r="K55" s="21">
        <v>92000</v>
      </c>
      <c r="L55" s="22">
        <f>K55/429.185</f>
        <v>214.35977492223634</v>
      </c>
    </row>
    <row r="56" spans="1:12" ht="12" customHeight="1" x14ac:dyDescent="0.2">
      <c r="A56" s="30" t="s">
        <v>105</v>
      </c>
      <c r="B56" s="31" t="s">
        <v>39</v>
      </c>
      <c r="C56" s="32" t="s">
        <v>40</v>
      </c>
      <c r="D56" s="31" t="s">
        <v>42</v>
      </c>
      <c r="E56" s="33">
        <v>75000</v>
      </c>
      <c r="F56" s="34">
        <f>E56/110.865</f>
        <v>676.49844405357874</v>
      </c>
      <c r="G56" s="55" t="s">
        <v>36</v>
      </c>
      <c r="H56" s="56"/>
      <c r="I56" s="56"/>
      <c r="J56" s="56"/>
      <c r="K56" s="56"/>
      <c r="L56" s="57"/>
    </row>
    <row r="57" spans="1:12" ht="12" customHeight="1" x14ac:dyDescent="0.2">
      <c r="A57" s="29"/>
      <c r="B57" s="27"/>
      <c r="C57" s="28"/>
      <c r="D57" s="27"/>
      <c r="E57" s="21"/>
      <c r="F57" s="26"/>
      <c r="G57" s="58"/>
      <c r="H57" s="59"/>
      <c r="I57" s="59"/>
      <c r="J57" s="59"/>
      <c r="K57" s="59"/>
      <c r="L57" s="60"/>
    </row>
    <row r="58" spans="1:12" ht="12" customHeight="1" thickBot="1" x14ac:dyDescent="0.25">
      <c r="A58" s="29"/>
      <c r="B58" s="27"/>
      <c r="C58" s="28"/>
      <c r="D58" s="27"/>
      <c r="E58" s="21"/>
      <c r="F58" s="41"/>
      <c r="G58" s="61"/>
      <c r="H58" s="62"/>
      <c r="I58" s="62"/>
      <c r="J58" s="62"/>
      <c r="K58" s="62"/>
      <c r="L58" s="63"/>
    </row>
    <row r="59" spans="1:12" ht="12" customHeight="1" x14ac:dyDescent="0.2"/>
    <row r="60" spans="1:12" ht="12" customHeight="1" x14ac:dyDescent="0.2"/>
    <row r="61" spans="1:12" ht="10.199999999999999" customHeight="1" x14ac:dyDescent="0.2"/>
    <row r="62" spans="1:12" ht="10.199999999999999" customHeight="1" x14ac:dyDescent="0.2"/>
    <row r="63" spans="1:12" ht="10.8" customHeight="1" x14ac:dyDescent="0.2"/>
  </sheetData>
  <autoFilter ref="A9:A51" xr:uid="{00000000-0009-0000-0000-000000000000}"/>
  <sortState xmlns:xlrd2="http://schemas.microsoft.com/office/spreadsheetml/2017/richdata2" ref="A12:F51">
    <sortCondition ref="A9:A51"/>
  </sortState>
  <mergeCells count="20">
    <mergeCell ref="H29:I29"/>
    <mergeCell ref="B44:C44"/>
    <mergeCell ref="E44:F44"/>
    <mergeCell ref="A43:F43"/>
    <mergeCell ref="G56:L58"/>
    <mergeCell ref="A1:A6"/>
    <mergeCell ref="B1:F6"/>
    <mergeCell ref="K1:L6"/>
    <mergeCell ref="B8:C8"/>
    <mergeCell ref="A8:A9"/>
    <mergeCell ref="D8:D9"/>
    <mergeCell ref="E8:F8"/>
    <mergeCell ref="A7:F7"/>
    <mergeCell ref="G7:L7"/>
    <mergeCell ref="G8:G9"/>
    <mergeCell ref="H8:I8"/>
    <mergeCell ref="J8:J9"/>
    <mergeCell ref="K8:L8"/>
    <mergeCell ref="G1:J2"/>
    <mergeCell ref="G3:J6"/>
  </mergeCells>
  <phoneticPr fontId="0" type="noConversion"/>
  <pageMargins left="0.25" right="0.25" top="0.75" bottom="0.75" header="0.3" footer="0.3"/>
  <pageSetup paperSize="9" scale="76" pageOrder="overThenDown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DD93-0927-46C0-8D62-E2BB15DA94A6}">
  <dimension ref="B3:F18"/>
  <sheetViews>
    <sheetView workbookViewId="0">
      <selection activeCell="F3" sqref="F3:F5"/>
    </sheetView>
  </sheetViews>
  <sheetFormatPr defaultRowHeight="10.199999999999999" x14ac:dyDescent="0.2"/>
  <sheetData>
    <row r="3" spans="2:6" ht="13.2" x14ac:dyDescent="0.2">
      <c r="B3" s="19">
        <v>98000</v>
      </c>
      <c r="D3">
        <v>1500</v>
      </c>
      <c r="F3">
        <f>B3+D3</f>
        <v>99500</v>
      </c>
    </row>
    <row r="4" spans="2:6" ht="13.2" x14ac:dyDescent="0.2">
      <c r="B4" s="19">
        <v>93000</v>
      </c>
      <c r="D4">
        <v>1500</v>
      </c>
      <c r="F4">
        <f t="shared" ref="F4:F18" si="0">B4+D4</f>
        <v>94500</v>
      </c>
    </row>
    <row r="5" spans="2:6" ht="13.2" x14ac:dyDescent="0.2">
      <c r="B5" s="19">
        <v>93000</v>
      </c>
      <c r="D5">
        <v>1500</v>
      </c>
      <c r="F5">
        <f t="shared" si="0"/>
        <v>94500</v>
      </c>
    </row>
    <row r="6" spans="2:6" ht="13.2" x14ac:dyDescent="0.2">
      <c r="B6" s="21">
        <v>93300</v>
      </c>
      <c r="D6">
        <v>1500</v>
      </c>
      <c r="F6">
        <f t="shared" si="0"/>
        <v>94800</v>
      </c>
    </row>
    <row r="7" spans="2:6" ht="13.2" x14ac:dyDescent="0.2">
      <c r="B7" s="21">
        <v>94200</v>
      </c>
      <c r="D7">
        <v>1500</v>
      </c>
      <c r="F7">
        <f t="shared" si="0"/>
        <v>95700</v>
      </c>
    </row>
    <row r="8" spans="2:6" ht="13.2" x14ac:dyDescent="0.2">
      <c r="B8" s="21">
        <v>98000</v>
      </c>
      <c r="D8">
        <v>1500</v>
      </c>
      <c r="F8">
        <f t="shared" si="0"/>
        <v>99500</v>
      </c>
    </row>
    <row r="9" spans="2:6" ht="13.2" x14ac:dyDescent="0.2">
      <c r="B9" s="21">
        <v>93800</v>
      </c>
      <c r="D9">
        <v>1500</v>
      </c>
      <c r="F9">
        <f t="shared" si="0"/>
        <v>95300</v>
      </c>
    </row>
    <row r="10" spans="2:6" ht="13.2" x14ac:dyDescent="0.2">
      <c r="B10" s="21">
        <v>92800</v>
      </c>
      <c r="D10">
        <v>1500</v>
      </c>
      <c r="F10">
        <f t="shared" si="0"/>
        <v>94300</v>
      </c>
    </row>
    <row r="11" spans="2:6" ht="13.2" x14ac:dyDescent="0.2">
      <c r="B11" s="21">
        <v>98000</v>
      </c>
      <c r="D11">
        <v>1500</v>
      </c>
      <c r="F11">
        <f t="shared" si="0"/>
        <v>99500</v>
      </c>
    </row>
    <row r="12" spans="2:6" ht="13.2" x14ac:dyDescent="0.2">
      <c r="B12" s="21">
        <v>93800</v>
      </c>
      <c r="D12">
        <v>1500</v>
      </c>
      <c r="F12">
        <f t="shared" si="0"/>
        <v>95300</v>
      </c>
    </row>
    <row r="13" spans="2:6" ht="13.2" x14ac:dyDescent="0.2">
      <c r="B13" s="21">
        <v>98000</v>
      </c>
      <c r="D13">
        <v>1500</v>
      </c>
      <c r="F13">
        <f t="shared" si="0"/>
        <v>99500</v>
      </c>
    </row>
    <row r="14" spans="2:6" ht="13.2" x14ac:dyDescent="0.2">
      <c r="B14" s="21">
        <v>92800</v>
      </c>
      <c r="D14">
        <v>1500</v>
      </c>
      <c r="F14">
        <f t="shared" si="0"/>
        <v>94300</v>
      </c>
    </row>
    <row r="15" spans="2:6" ht="13.2" x14ac:dyDescent="0.2">
      <c r="B15" s="21">
        <v>92800</v>
      </c>
      <c r="D15">
        <v>1500</v>
      </c>
      <c r="F15">
        <f t="shared" si="0"/>
        <v>94300</v>
      </c>
    </row>
    <row r="16" spans="2:6" ht="13.2" x14ac:dyDescent="0.2">
      <c r="B16" s="21">
        <v>92800</v>
      </c>
      <c r="D16">
        <v>1500</v>
      </c>
      <c r="F16">
        <f t="shared" si="0"/>
        <v>94300</v>
      </c>
    </row>
    <row r="17" spans="2:6" ht="13.2" x14ac:dyDescent="0.2">
      <c r="B17" s="21">
        <v>91500</v>
      </c>
      <c r="D17">
        <v>1500</v>
      </c>
      <c r="F17">
        <f t="shared" si="0"/>
        <v>93000</v>
      </c>
    </row>
    <row r="18" spans="2:6" ht="13.2" x14ac:dyDescent="0.2">
      <c r="B18" s="21">
        <v>87000</v>
      </c>
      <c r="D18">
        <v>1500</v>
      </c>
      <c r="F18">
        <f t="shared" si="0"/>
        <v>88500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Manager40</dc:creator>
  <cp:keywords/>
  <dc:description/>
  <cp:lastModifiedBy>Manager-27</cp:lastModifiedBy>
  <cp:revision>1</cp:revision>
  <cp:lastPrinted>2024-03-22T12:30:49Z</cp:lastPrinted>
  <dcterms:created xsi:type="dcterms:W3CDTF">2024-02-20T09:55:37Z</dcterms:created>
  <dcterms:modified xsi:type="dcterms:W3CDTF">2024-05-29T12:18:09Z</dcterms:modified>
</cp:coreProperties>
</file>